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E:\Bestanden externe harde schijf\Sjouke\"/>
    </mc:Choice>
  </mc:AlternateContent>
  <xr:revisionPtr revIDLastSave="0" documentId="8_{6E540314-E00B-46C9-854F-E716475F6B9A}" xr6:coauthVersionLast="46" xr6:coauthVersionMax="46" xr10:uidLastSave="{00000000-0000-0000-0000-000000000000}"/>
  <bookViews>
    <workbookView xWindow="-28920" yWindow="30" windowWidth="29040" windowHeight="15840" xr2:uid="{00000000-000D-0000-FFFF-FFFF00000000}"/>
  </bookViews>
  <sheets>
    <sheet name="Input" sheetId="2" r:id="rId1"/>
    <sheet name="Output" sheetId="4" r:id="rId2"/>
  </sheets>
  <definedNames>
    <definedName name="_xlnm.Print_Area" localSheetId="0">Input!$A$1:$J$39</definedName>
    <definedName name="_xlnm.Print_Area" localSheetId="1">Output!$A$1:$J$53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3" i="4" l="1"/>
  <c r="G45" i="4" l="1"/>
  <c r="G44" i="4"/>
  <c r="G42" i="4"/>
  <c r="G18" i="4"/>
  <c r="G39" i="4"/>
  <c r="G41" i="4" s="1"/>
  <c r="G38" i="4"/>
  <c r="G37" i="4"/>
  <c r="G34" i="4"/>
  <c r="G33" i="4"/>
  <c r="G32" i="4"/>
  <c r="G31" i="4"/>
  <c r="G29" i="4"/>
  <c r="G28" i="4"/>
  <c r="G27" i="4"/>
  <c r="G26" i="4"/>
  <c r="G25" i="4"/>
  <c r="G24" i="4"/>
  <c r="E45" i="4"/>
  <c r="E44" i="4"/>
  <c r="E42" i="4"/>
  <c r="E18" i="4"/>
  <c r="E39" i="4"/>
  <c r="E41" i="4" s="1"/>
  <c r="E38" i="4"/>
  <c r="E37" i="4"/>
  <c r="E34" i="4"/>
  <c r="E33" i="4"/>
  <c r="E32" i="4"/>
  <c r="E31" i="4"/>
  <c r="E29" i="4"/>
  <c r="E28" i="4"/>
  <c r="E27" i="4"/>
  <c r="E26" i="4"/>
  <c r="E25" i="4"/>
  <c r="E24" i="4"/>
  <c r="G19" i="4" l="1"/>
  <c r="G43" i="4"/>
  <c r="G20" i="4" s="1"/>
  <c r="E20" i="4"/>
  <c r="G21" i="4" l="1"/>
  <c r="E19" i="4"/>
  <c r="E21" i="4" s="1"/>
  <c r="E10" i="4" l="1"/>
  <c r="E11" i="4" s="1"/>
  <c r="E9" i="4"/>
</calcChain>
</file>

<file path=xl/sharedStrings.xml><?xml version="1.0" encoding="utf-8"?>
<sst xmlns="http://schemas.openxmlformats.org/spreadsheetml/2006/main" count="81" uniqueCount="54">
  <si>
    <t>Merk, model en type</t>
  </si>
  <si>
    <t>Elektrisch</t>
  </si>
  <si>
    <t>Vermogen KwH / pk</t>
  </si>
  <si>
    <t>60 / 83</t>
  </si>
  <si>
    <t>48 / 65</t>
  </si>
  <si>
    <t>Topsnelheid km / uur</t>
  </si>
  <si>
    <t>Actieradius in km</t>
  </si>
  <si>
    <t>conform up</t>
  </si>
  <si>
    <t>conform Citigo</t>
  </si>
  <si>
    <t>Accessoires:</t>
  </si>
  <si>
    <t>Automaat</t>
  </si>
  <si>
    <t>traploos</t>
  </si>
  <si>
    <t>niet leverbaar</t>
  </si>
  <si>
    <t>verwarming / koeling</t>
  </si>
  <si>
    <t>climate control</t>
  </si>
  <si>
    <t>nee</t>
  </si>
  <si>
    <t>cruise control</t>
  </si>
  <si>
    <t>ja</t>
  </si>
  <si>
    <t>navigatie</t>
  </si>
  <si>
    <t>Skoda app</t>
  </si>
  <si>
    <t>VW app</t>
  </si>
  <si>
    <t>Cataloguswaarde</t>
  </si>
  <si>
    <t>Totaal bedrag accessoires</t>
  </si>
  <si>
    <t>Leaseprijs (10.000 km / 5 jaar / max. no-claim)</t>
  </si>
  <si>
    <t>Meerprijs per km</t>
  </si>
  <si>
    <t>KwH  / brandstofprijs</t>
  </si>
  <si>
    <t>Km per KwH / liter brandstof</t>
  </si>
  <si>
    <t>Niet meegenomen in de berekening:</t>
  </si>
  <si>
    <t>Elektra / brandstofkosten per km</t>
  </si>
  <si>
    <t>Skoda Citigo Ambition</t>
  </si>
  <si>
    <t>VW up Basis</t>
  </si>
  <si>
    <t>Verschil op jaarbasis</t>
  </si>
  <si>
    <t>Besparing na 5 jaar</t>
  </si>
  <si>
    <t>€</t>
  </si>
  <si>
    <t>Kostenvergelijking</t>
  </si>
  <si>
    <t xml:space="preserve"> Elektrische auto vs. brandstof auto</t>
  </si>
  <si>
    <t>Afmetingen</t>
  </si>
  <si>
    <t>KOSTEN</t>
  </si>
  <si>
    <t>Totaal per jaar te rijden km's</t>
  </si>
  <si>
    <t>Brandstof</t>
  </si>
  <si>
    <t>Motorinhoud (KWH / CC)</t>
  </si>
  <si>
    <t>FUNCTIONALITEITEN</t>
  </si>
  <si>
    <t xml:space="preserve">Vul de lichtblauwe cellen in om te berekenen wat voor jou de voordeligste optie is. Klik daarna op de knop "Start" om de berekening te starten. </t>
  </si>
  <si>
    <t>UITKOMST</t>
  </si>
  <si>
    <t>Leasekosten per maand voor de extra km</t>
  </si>
  <si>
    <t>Energie / brandstofkosten per maand voor alle km's</t>
  </si>
  <si>
    <t>Aantal km's in de basis leaseprijs</t>
  </si>
  <si>
    <t>Extra km's</t>
  </si>
  <si>
    <t>- kosten laadpaal thuis</t>
  </si>
  <si>
    <t>- voordeel eigen zonnepanelen</t>
  </si>
  <si>
    <t>- laden bij dure snelladers</t>
  </si>
  <si>
    <t>Voordeligste optie</t>
  </si>
  <si>
    <t>Totale kosten per maand</t>
  </si>
  <si>
    <t>Gegevens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</si>
</sst>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 &quot;€&quot;\ * #,##0_ ;_ &quot;€&quot;\ * \-#,##0_ ;_ &quot;€&quot;\ * &quot;-&quot;??_ ;_ @_ "/>
    <numFmt numFmtId="173" formatCode="_ [$€-413]\ * #,##0.00_ ;_ [$€-413]\ * \-#,##0.00_ ;_ [$€-413]\ * &quot;-&quot;??_ ;_ @_ 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b/>
      <sz val="20"/>
      <color rgb="FF642F6C"/>
      <name val="Trebuchet MS"/>
      <family val="2"/>
    </font>
    <font>
      <b/>
      <sz val="14"/>
      <color rgb="FF642F6C"/>
      <name val="Trebuchet MS"/>
      <family val="2"/>
    </font>
    <font>
      <i/>
      <sz val="11"/>
      <color theme="1"/>
      <name val="Trebuchet MS"/>
      <family val="2"/>
    </font>
    <font>
      <b/>
      <sz val="11"/>
      <color theme="1"/>
      <name val="Trebuchet MS"/>
      <family val="2"/>
    </font>
    <font>
      <b/>
      <sz val="12"/>
      <color theme="0"/>
      <name val="Trebuchet MS"/>
      <family val="2"/>
    </font>
    <font>
      <b/>
      <sz val="16"/>
      <color theme="0"/>
      <name val="Trebuchet MS"/>
      <family val="2"/>
    </font>
    <font>
      <sz val="14"/>
      <color rgb="FF00B5E2"/>
      <name val="Trebuchet MS"/>
      <family val="2"/>
    </font>
    <font>
      <b/>
      <sz val="12"/>
      <color rgb="FF642F6C"/>
      <name val="Trebuchet MS"/>
      <family val="2"/>
    </font>
    <font>
      <sz val="11"/>
      <color rgb="FF642F6C"/>
      <name val="Trebuchet MS"/>
      <family val="2"/>
    </font>
    <font>
      <i/>
      <sz val="10"/>
      <color theme="1"/>
      <name val="Trebuchet MS"/>
      <family val="2"/>
    </font>
    <font>
      <sz val="11"/>
      <name val="Trebuchet MS"/>
      <family val="2"/>
    </font>
    <font>
      <b/>
      <sz val="11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</font>
    <font>
      <u/>
      <sz val="11"/>
      <color theme="1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0090E3"/>
        <bgColor indexed="64"/>
      </patternFill>
    </fill>
    <fill>
      <patternFill patternType="solid">
        <fgColor rgb="FF642F6C"/>
        <bgColor indexed="64"/>
      </patternFill>
    </fill>
    <fill>
      <patternFill patternType="solid">
        <fgColor rgb="FFE1F4FF"/>
        <bgColor indexed="64"/>
      </patternFill>
    </fill>
    <fill>
      <patternFill patternType="solid">
        <fgColor rgb="FFFF66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45">
    <xf numFmtId="0" fontId="0" fillId="0" borderId="0" xfId="0"/>
    <xf numFmtId="164" fontId="9" fillId="0" borderId="0" xfId="2" applyNumberFormat="1" applyFont="1" applyFill="1" applyAlignment="1" applyProtection="1">
      <alignment horizontal="center" vertical="center"/>
    </xf>
    <xf numFmtId="164" fontId="10" fillId="0" borderId="0" xfId="2" applyNumberFormat="1" applyFont="1" applyFill="1" applyAlignment="1" applyProtection="1"/>
    <xf numFmtId="3" fontId="3" fillId="4" borderId="0" xfId="0" applyNumberFormat="1" applyFont="1" applyFill="1" applyAlignment="1" applyProtection="1">
      <alignment horizontal="center"/>
      <protection locked="0"/>
    </xf>
    <xf numFmtId="0" fontId="3" fillId="2" borderId="0" xfId="0" applyFont="1" applyFill="1" applyProtection="1">
      <protection locked="0"/>
    </xf>
    <xf numFmtId="164" fontId="9" fillId="5" borderId="0" xfId="2" applyNumberFormat="1" applyFont="1" applyFill="1" applyAlignment="1" applyProtection="1">
      <alignment horizontal="center" vertical="center"/>
    </xf>
    <xf numFmtId="43" fontId="3" fillId="4" borderId="0" xfId="1" applyFont="1" applyFill="1" applyAlignment="1" applyProtection="1">
      <alignment horizontal="center"/>
      <protection locked="0"/>
    </xf>
    <xf numFmtId="44" fontId="3" fillId="4" borderId="0" xfId="2" applyFont="1" applyFill="1" applyBorder="1" applyAlignment="1" applyProtection="1">
      <alignment horizontal="center"/>
      <protection locked="0"/>
    </xf>
    <xf numFmtId="0" fontId="3" fillId="2" borderId="0" xfId="0" applyFont="1" applyFill="1" applyProtection="1"/>
    <xf numFmtId="0" fontId="3" fillId="0" borderId="0" xfId="0" applyFont="1" applyFill="1" applyProtection="1"/>
    <xf numFmtId="0" fontId="3" fillId="0" borderId="0" xfId="0" applyFont="1" applyProtection="1"/>
    <xf numFmtId="0" fontId="4" fillId="0" borderId="0" xfId="0" applyFont="1" applyProtection="1"/>
    <xf numFmtId="0" fontId="5" fillId="0" borderId="0" xfId="0" applyFont="1" applyProtection="1"/>
    <xf numFmtId="0" fontId="6" fillId="0" borderId="0" xfId="0" applyFont="1" applyAlignment="1" applyProtection="1">
      <alignment horizontal="left" wrapText="1"/>
    </xf>
    <xf numFmtId="0" fontId="8" fillId="0" borderId="0" xfId="0" applyFont="1" applyAlignment="1" applyProtection="1">
      <alignment horizontal="right" vertical="center"/>
    </xf>
    <xf numFmtId="0" fontId="11" fillId="0" borderId="0" xfId="0" applyFont="1" applyAlignment="1" applyProtection="1"/>
    <xf numFmtId="0" fontId="11" fillId="0" borderId="0" xfId="0" applyFont="1" applyAlignment="1" applyProtection="1">
      <alignment horizontal="center"/>
    </xf>
    <xf numFmtId="0" fontId="12" fillId="3" borderId="0" xfId="0" applyFont="1" applyFill="1" applyProtection="1"/>
    <xf numFmtId="0" fontId="7" fillId="0" borderId="0" xfId="0" applyFont="1" applyProtection="1"/>
    <xf numFmtId="0" fontId="3" fillId="0" borderId="0" xfId="0" quotePrefix="1" applyFont="1" applyFill="1" applyAlignment="1" applyProtection="1">
      <alignment horizontal="center"/>
    </xf>
    <xf numFmtId="44" fontId="3" fillId="0" borderId="0" xfId="2" applyFont="1" applyFill="1" applyBorder="1" applyAlignment="1" applyProtection="1">
      <alignment horizontal="left"/>
    </xf>
    <xf numFmtId="3" fontId="3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13" fillId="0" borderId="0" xfId="0" applyFont="1" applyProtection="1"/>
    <xf numFmtId="173" fontId="3" fillId="4" borderId="0" xfId="1" applyNumberFormat="1" applyFont="1" applyFill="1" applyAlignment="1" applyProtection="1">
      <alignment horizontal="center"/>
      <protection locked="0"/>
    </xf>
    <xf numFmtId="173" fontId="3" fillId="4" borderId="0" xfId="0" applyNumberFormat="1" applyFont="1" applyFill="1" applyAlignment="1" applyProtection="1">
      <alignment horizontal="center"/>
      <protection locked="0"/>
    </xf>
    <xf numFmtId="0" fontId="3" fillId="5" borderId="0" xfId="0" applyFont="1" applyFill="1" applyProtection="1"/>
    <xf numFmtId="0" fontId="8" fillId="5" borderId="0" xfId="0" applyFont="1" applyFill="1" applyAlignment="1" applyProtection="1">
      <alignment horizontal="right" vertical="center"/>
    </xf>
    <xf numFmtId="0" fontId="9" fillId="5" borderId="0" xfId="0" applyFont="1" applyFill="1" applyAlignment="1" applyProtection="1">
      <alignment horizontal="right" vertical="center"/>
    </xf>
    <xf numFmtId="0" fontId="6" fillId="0" borderId="0" xfId="0" applyFont="1" applyAlignment="1" applyProtection="1">
      <alignment horizontal="left" wrapText="1"/>
    </xf>
    <xf numFmtId="0" fontId="17" fillId="0" borderId="0" xfId="0" applyFont="1" applyAlignment="1" applyProtection="1">
      <alignment horizontal="center"/>
    </xf>
    <xf numFmtId="3" fontId="18" fillId="0" borderId="0" xfId="0" applyNumberFormat="1" applyFont="1" applyFill="1" applyBorder="1" applyAlignment="1" applyProtection="1">
      <alignment horizontal="center"/>
    </xf>
    <xf numFmtId="0" fontId="15" fillId="0" borderId="0" xfId="0" applyFont="1" applyFill="1" applyProtection="1"/>
    <xf numFmtId="0" fontId="14" fillId="0" borderId="0" xfId="0" applyFont="1" applyFill="1" applyProtection="1"/>
    <xf numFmtId="1" fontId="15" fillId="0" borderId="0" xfId="0" applyNumberFormat="1" applyFont="1" applyFill="1" applyAlignment="1" applyProtection="1">
      <alignment horizontal="center"/>
    </xf>
    <xf numFmtId="1" fontId="14" fillId="0" borderId="0" xfId="0" applyNumberFormat="1" applyFont="1" applyFill="1" applyAlignment="1" applyProtection="1">
      <alignment horizontal="center"/>
    </xf>
    <xf numFmtId="1" fontId="3" fillId="0" borderId="0" xfId="0" applyNumberFormat="1" applyFont="1" applyProtection="1"/>
    <xf numFmtId="44" fontId="3" fillId="0" borderId="0" xfId="2" applyFont="1" applyFill="1" applyBorder="1" applyAlignment="1" applyProtection="1">
      <alignment horizontal="center"/>
    </xf>
    <xf numFmtId="0" fontId="3" fillId="0" borderId="0" xfId="0" applyFont="1" applyBorder="1" applyProtection="1"/>
    <xf numFmtId="0" fontId="1" fillId="0" borderId="0" xfId="0" applyFont="1" applyBorder="1" applyProtection="1"/>
    <xf numFmtId="0" fontId="0" fillId="0" borderId="0" xfId="0" applyBorder="1" applyProtection="1"/>
    <xf numFmtId="43" fontId="3" fillId="0" borderId="0" xfId="1" applyFont="1" applyFill="1" applyAlignment="1" applyProtection="1">
      <alignment horizontal="center"/>
    </xf>
    <xf numFmtId="0" fontId="16" fillId="0" borderId="0" xfId="0" applyFont="1" applyProtection="1"/>
    <xf numFmtId="0" fontId="16" fillId="0" borderId="0" xfId="0" quotePrefix="1" applyFont="1" applyProtection="1"/>
    <xf numFmtId="0" fontId="16" fillId="0" borderId="0" xfId="0" applyFont="1" applyFill="1" applyProtection="1"/>
  </cellXfs>
  <cellStyles count="3">
    <cellStyle name="Komma" xfId="1" builtinId="3"/>
    <cellStyle name="Standaard" xfId="0" builtinId="0"/>
    <cellStyle name="Valuta" xfId="2" builtinId="4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Output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put!A1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501713</xdr:colOff>
      <xdr:row>2</xdr:row>
      <xdr:rowOff>66675</xdr:rowOff>
    </xdr:from>
    <xdr:to>
      <xdr:col>8</xdr:col>
      <xdr:colOff>485775</xdr:colOff>
      <xdr:row>4</xdr:row>
      <xdr:rowOff>213808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860B505F-288F-474F-B2DE-4293DE475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5763" y="447675"/>
          <a:ext cx="1870012" cy="528133"/>
        </a:xfrm>
        <a:prstGeom prst="rect">
          <a:avLst/>
        </a:prstGeom>
      </xdr:spPr>
    </xdr:pic>
    <xdr:clientData/>
  </xdr:twoCellAnchor>
  <xdr:twoCellAnchor>
    <xdr:from>
      <xdr:col>4</xdr:col>
      <xdr:colOff>1524000</xdr:colOff>
      <xdr:row>34</xdr:row>
      <xdr:rowOff>0</xdr:rowOff>
    </xdr:from>
    <xdr:to>
      <xdr:col>9</xdr:col>
      <xdr:colOff>0</xdr:colOff>
      <xdr:row>36</xdr:row>
      <xdr:rowOff>28575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F996DD-88FA-4326-87D0-7CF175CE26D2}"/>
            </a:ext>
          </a:extLst>
        </xdr:cNvPr>
        <xdr:cNvSpPr/>
      </xdr:nvSpPr>
      <xdr:spPr>
        <a:xfrm>
          <a:off x="5257800" y="7248525"/>
          <a:ext cx="2733675" cy="447675"/>
        </a:xfrm>
        <a:prstGeom prst="roundRect">
          <a:avLst>
            <a:gd name="adj" fmla="val 10667"/>
          </a:avLst>
        </a:prstGeom>
        <a:solidFill>
          <a:srgbClr val="FF6600"/>
        </a:solidFill>
        <a:ln>
          <a:noFill/>
        </a:ln>
        <a:effectLst>
          <a:innerShdw dist="25400" dir="5400000">
            <a:prstClr val="black">
              <a:alpha val="13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100" b="1">
              <a:latin typeface="Trebuchet MS" panose="020B0603020202020204" pitchFamily="34" charset="0"/>
            </a:rPr>
            <a:t>Start</a:t>
          </a:r>
          <a:r>
            <a:rPr lang="nl-NL" sz="1100" b="1" baseline="0">
              <a:latin typeface="Trebuchet MS" panose="020B0603020202020204" pitchFamily="34" charset="0"/>
            </a:rPr>
            <a:t> berekening</a:t>
          </a:r>
          <a:endParaRPr lang="nl-NL" sz="1100" b="1"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501713</xdr:colOff>
      <xdr:row>2</xdr:row>
      <xdr:rowOff>66675</xdr:rowOff>
    </xdr:from>
    <xdr:to>
      <xdr:col>8</xdr:col>
      <xdr:colOff>485775</xdr:colOff>
      <xdr:row>4</xdr:row>
      <xdr:rowOff>213808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9800589-3423-48F7-828A-23DB40F68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2888" y="447675"/>
          <a:ext cx="1870012" cy="528133"/>
        </a:xfrm>
        <a:prstGeom prst="rect">
          <a:avLst/>
        </a:prstGeom>
      </xdr:spPr>
    </xdr:pic>
    <xdr:clientData/>
  </xdr:twoCellAnchor>
  <xdr:twoCellAnchor>
    <xdr:from>
      <xdr:col>4</xdr:col>
      <xdr:colOff>1524000</xdr:colOff>
      <xdr:row>48</xdr:row>
      <xdr:rowOff>28575</xdr:rowOff>
    </xdr:from>
    <xdr:to>
      <xdr:col>9</xdr:col>
      <xdr:colOff>0</xdr:colOff>
      <xdr:row>50</xdr:row>
      <xdr:rowOff>47625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024D45-5B15-4A58-9F99-3F79DC9A0907}"/>
            </a:ext>
          </a:extLst>
        </xdr:cNvPr>
        <xdr:cNvSpPr/>
      </xdr:nvSpPr>
      <xdr:spPr>
        <a:xfrm>
          <a:off x="5257800" y="10172700"/>
          <a:ext cx="2733675" cy="457200"/>
        </a:xfrm>
        <a:prstGeom prst="roundRect">
          <a:avLst>
            <a:gd name="adj" fmla="val 10667"/>
          </a:avLst>
        </a:prstGeom>
        <a:solidFill>
          <a:srgbClr val="FF6600"/>
        </a:solidFill>
        <a:ln>
          <a:noFill/>
        </a:ln>
        <a:effectLst>
          <a:innerShdw dist="25400" dir="5400000">
            <a:prstClr val="black">
              <a:alpha val="13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100" b="1">
              <a:latin typeface="Trebuchet MS" panose="020B0603020202020204" pitchFamily="34" charset="0"/>
            </a:rPr>
            <a:t>Opnieuw</a:t>
          </a:r>
          <a:r>
            <a:rPr lang="nl-NL" sz="1100" b="1" baseline="0">
              <a:latin typeface="Trebuchet MS" panose="020B0603020202020204" pitchFamily="34" charset="0"/>
            </a:rPr>
            <a:t> berekenen</a:t>
          </a:r>
        </a:p>
      </xdr:txBody>
    </xdr:sp>
    <xdr:clientData/>
  </xdr:twoCellAnchor>
  <xdr:twoCellAnchor editAs="oneCell">
    <xdr:from>
      <xdr:col>6</xdr:col>
      <xdr:colOff>47625</xdr:colOff>
      <xdr:row>6</xdr:row>
      <xdr:rowOff>38100</xdr:rowOff>
    </xdr:from>
    <xdr:to>
      <xdr:col>8</xdr:col>
      <xdr:colOff>497615</xdr:colOff>
      <xdr:row>12</xdr:row>
      <xdr:rowOff>152400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3092B02-0D81-4A93-BFE2-114047EB8F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18" t="5224" r="2706" b="2709"/>
        <a:stretch/>
      </xdr:blipFill>
      <xdr:spPr>
        <a:xfrm>
          <a:off x="5638800" y="1409700"/>
          <a:ext cx="2335940" cy="1571625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6</xdr:row>
      <xdr:rowOff>142875</xdr:rowOff>
    </xdr:from>
    <xdr:to>
      <xdr:col>3</xdr:col>
      <xdr:colOff>1419225</xdr:colOff>
      <xdr:row>12</xdr:row>
      <xdr:rowOff>66675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5640ED71-18BB-47FF-8C42-5C038CE41445}"/>
            </a:ext>
          </a:extLst>
        </xdr:cNvPr>
        <xdr:cNvSpPr/>
      </xdr:nvSpPr>
      <xdr:spPr>
        <a:xfrm>
          <a:off x="504825" y="1514475"/>
          <a:ext cx="1485900" cy="1381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190500</xdr:colOff>
      <xdr:row>7</xdr:row>
      <xdr:rowOff>1</xdr:rowOff>
    </xdr:from>
    <xdr:to>
      <xdr:col>6</xdr:col>
      <xdr:colOff>238125</xdr:colOff>
      <xdr:row>12</xdr:row>
      <xdr:rowOff>9526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223CA149-F1D1-42B6-A7FC-714876E6DF64}"/>
            </a:ext>
          </a:extLst>
        </xdr:cNvPr>
        <xdr:cNvSpPr/>
      </xdr:nvSpPr>
      <xdr:spPr>
        <a:xfrm>
          <a:off x="5572125" y="1581151"/>
          <a:ext cx="257175" cy="1257300"/>
        </a:xfrm>
        <a:prstGeom prst="rect">
          <a:avLst/>
        </a:prstGeom>
        <a:solidFill>
          <a:srgbClr val="FF66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9529C-B9D9-4A83-A47C-D155C88BB9F1}">
  <sheetPr>
    <pageSetUpPr fitToPage="1"/>
  </sheetPr>
  <dimension ref="A1:J39"/>
  <sheetViews>
    <sheetView showGridLines="0" tabSelected="1" zoomScaleNormal="100" workbookViewId="0">
      <selection activeCell="E14" sqref="E14"/>
    </sheetView>
  </sheetViews>
  <sheetFormatPr defaultRowHeight="16.5" x14ac:dyDescent="0.3"/>
  <cols>
    <col min="1" max="2" width="2.7109375" style="10" customWidth="1"/>
    <col min="3" max="3" width="3.140625" style="10" customWidth="1"/>
    <col min="4" max="4" width="47.42578125" style="10" customWidth="1"/>
    <col min="5" max="5" width="24.7109375" style="10" customWidth="1"/>
    <col min="6" max="6" width="3.140625" style="10" customWidth="1"/>
    <col min="7" max="7" width="24.7109375" style="10" customWidth="1"/>
    <col min="8" max="8" width="3.5703125" style="10" customWidth="1"/>
    <col min="9" max="9" width="7.7109375" style="10" customWidth="1"/>
    <col min="10" max="10" width="11" style="9" customWidth="1"/>
    <col min="11" max="11" width="11.5703125" style="10" customWidth="1"/>
    <col min="12" max="16384" width="9.140625" style="10"/>
  </cols>
  <sheetData>
    <row r="1" spans="1:9" ht="15" customHeight="1" x14ac:dyDescent="0.3">
      <c r="A1" s="8"/>
      <c r="B1" s="8"/>
      <c r="C1" s="8"/>
      <c r="D1" s="8"/>
      <c r="E1" s="8"/>
      <c r="F1" s="8"/>
      <c r="G1" s="8"/>
      <c r="H1" s="8"/>
      <c r="I1" s="8"/>
    </row>
    <row r="2" spans="1:9" ht="15" customHeight="1" x14ac:dyDescent="0.3">
      <c r="A2" s="8"/>
      <c r="B2" s="8"/>
      <c r="C2" s="8"/>
      <c r="D2" s="8"/>
      <c r="E2" s="8"/>
      <c r="F2" s="8"/>
      <c r="G2" s="8"/>
      <c r="H2" s="8"/>
      <c r="I2" s="8"/>
    </row>
    <row r="3" spans="1:9" ht="15" customHeight="1" x14ac:dyDescent="0.3"/>
    <row r="4" spans="1:9" ht="15" customHeight="1" x14ac:dyDescent="0.3"/>
    <row r="5" spans="1:9" ht="27.75" x14ac:dyDescent="0.45">
      <c r="B5" s="11" t="s">
        <v>34</v>
      </c>
      <c r="C5" s="11"/>
    </row>
    <row r="6" spans="1:9" ht="20.25" customHeight="1" x14ac:dyDescent="0.45">
      <c r="B6" s="12" t="s">
        <v>35</v>
      </c>
      <c r="C6" s="11"/>
    </row>
    <row r="7" spans="1:9" ht="16.5" customHeight="1" x14ac:dyDescent="0.45">
      <c r="D7" s="11"/>
    </row>
    <row r="8" spans="1:9" ht="35.25" customHeight="1" x14ac:dyDescent="0.3">
      <c r="C8" s="13" t="s">
        <v>42</v>
      </c>
      <c r="D8" s="13"/>
      <c r="E8" s="13"/>
    </row>
    <row r="9" spans="1:9" ht="18.75" customHeight="1" x14ac:dyDescent="0.3">
      <c r="D9" s="14"/>
      <c r="E9" s="1"/>
      <c r="F9" s="1"/>
      <c r="G9" s="2"/>
    </row>
    <row r="10" spans="1:9" ht="18.75" customHeight="1" x14ac:dyDescent="0.35">
      <c r="C10" s="15" t="s">
        <v>53</v>
      </c>
      <c r="D10" s="15"/>
      <c r="E10" s="16" t="s">
        <v>1</v>
      </c>
      <c r="F10" s="15"/>
      <c r="G10" s="16" t="s">
        <v>39</v>
      </c>
    </row>
    <row r="11" spans="1:9" ht="2.1" customHeight="1" x14ac:dyDescent="0.3">
      <c r="C11" s="17"/>
      <c r="D11" s="17"/>
      <c r="E11" s="17"/>
      <c r="F11" s="17"/>
      <c r="G11" s="17"/>
    </row>
    <row r="13" spans="1:9" x14ac:dyDescent="0.3">
      <c r="C13" s="18" t="s">
        <v>41</v>
      </c>
    </row>
    <row r="14" spans="1:9" ht="15" customHeight="1" x14ac:dyDescent="0.3">
      <c r="C14" s="10" t="s">
        <v>0</v>
      </c>
      <c r="E14" s="7" t="s">
        <v>29</v>
      </c>
      <c r="G14" s="7" t="s">
        <v>30</v>
      </c>
    </row>
    <row r="15" spans="1:9" ht="15" customHeight="1" x14ac:dyDescent="0.3">
      <c r="C15" s="10" t="s">
        <v>40</v>
      </c>
      <c r="E15" s="3">
        <v>38</v>
      </c>
      <c r="G15" s="3">
        <v>1000</v>
      </c>
    </row>
    <row r="16" spans="1:9" ht="15" customHeight="1" x14ac:dyDescent="0.3">
      <c r="C16" s="10" t="s">
        <v>2</v>
      </c>
      <c r="E16" s="7" t="s">
        <v>3</v>
      </c>
      <c r="G16" s="7" t="s">
        <v>4</v>
      </c>
    </row>
    <row r="17" spans="3:7" ht="15" customHeight="1" x14ac:dyDescent="0.3">
      <c r="C17" s="10" t="s">
        <v>5</v>
      </c>
      <c r="E17" s="3">
        <v>130</v>
      </c>
      <c r="G17" s="3">
        <v>163</v>
      </c>
    </row>
    <row r="18" spans="3:7" ht="15" customHeight="1" x14ac:dyDescent="0.3">
      <c r="C18" s="10" t="s">
        <v>6</v>
      </c>
      <c r="E18" s="3">
        <v>260</v>
      </c>
      <c r="G18" s="3">
        <v>650</v>
      </c>
    </row>
    <row r="19" spans="3:7" x14ac:dyDescent="0.3">
      <c r="C19" s="10" t="s">
        <v>36</v>
      </c>
      <c r="E19" s="7" t="s">
        <v>7</v>
      </c>
      <c r="G19" s="7" t="s">
        <v>8</v>
      </c>
    </row>
    <row r="20" spans="3:7" x14ac:dyDescent="0.3">
      <c r="C20" s="10" t="s">
        <v>9</v>
      </c>
      <c r="E20" s="19"/>
    </row>
    <row r="21" spans="3:7" ht="16.5" customHeight="1" x14ac:dyDescent="0.3">
      <c r="D21" s="10" t="s">
        <v>10</v>
      </c>
      <c r="E21" s="7" t="s">
        <v>11</v>
      </c>
      <c r="G21" s="7" t="s">
        <v>12</v>
      </c>
    </row>
    <row r="22" spans="3:7" ht="16.5" customHeight="1" x14ac:dyDescent="0.3">
      <c r="D22" s="10" t="s">
        <v>13</v>
      </c>
      <c r="E22" s="7" t="s">
        <v>14</v>
      </c>
      <c r="G22" s="7" t="s">
        <v>15</v>
      </c>
    </row>
    <row r="23" spans="3:7" ht="16.5" customHeight="1" x14ac:dyDescent="0.3">
      <c r="D23" s="10" t="s">
        <v>16</v>
      </c>
      <c r="E23" s="7" t="s">
        <v>17</v>
      </c>
      <c r="G23" s="7" t="s">
        <v>17</v>
      </c>
    </row>
    <row r="24" spans="3:7" ht="16.5" customHeight="1" x14ac:dyDescent="0.3">
      <c r="D24" s="10" t="s">
        <v>18</v>
      </c>
      <c r="E24" s="7" t="s">
        <v>19</v>
      </c>
      <c r="G24" s="7" t="s">
        <v>20</v>
      </c>
    </row>
    <row r="25" spans="3:7" ht="16.5" customHeight="1" x14ac:dyDescent="0.3">
      <c r="E25" s="20"/>
    </row>
    <row r="26" spans="3:7" ht="16.5" customHeight="1" x14ac:dyDescent="0.3">
      <c r="C26" s="18" t="s">
        <v>37</v>
      </c>
      <c r="E26" s="20"/>
    </row>
    <row r="27" spans="3:7" ht="16.5" customHeight="1" x14ac:dyDescent="0.3">
      <c r="C27" s="10" t="s">
        <v>21</v>
      </c>
      <c r="E27" s="25">
        <v>23290</v>
      </c>
      <c r="G27" s="25">
        <v>15925</v>
      </c>
    </row>
    <row r="28" spans="3:7" ht="16.5" customHeight="1" x14ac:dyDescent="0.3">
      <c r="C28" s="10" t="s">
        <v>22</v>
      </c>
      <c r="E28" s="25">
        <v>600</v>
      </c>
      <c r="G28" s="25">
        <v>1234</v>
      </c>
    </row>
    <row r="29" spans="3:7" ht="16.5" customHeight="1" x14ac:dyDescent="0.3">
      <c r="C29" s="10" t="s">
        <v>38</v>
      </c>
      <c r="E29" s="3">
        <v>20000</v>
      </c>
      <c r="G29" s="3">
        <v>20000</v>
      </c>
    </row>
    <row r="30" spans="3:7" ht="16.5" customHeight="1" x14ac:dyDescent="0.3">
      <c r="C30" s="10" t="s">
        <v>23</v>
      </c>
      <c r="E30" s="25">
        <v>369</v>
      </c>
      <c r="G30" s="25">
        <v>309</v>
      </c>
    </row>
    <row r="31" spans="3:7" ht="16.5" customHeight="1" x14ac:dyDescent="0.3">
      <c r="C31" s="10" t="s">
        <v>24</v>
      </c>
      <c r="E31" s="24">
        <v>0.05</v>
      </c>
      <c r="G31" s="24">
        <v>0.06</v>
      </c>
    </row>
    <row r="32" spans="3:7" ht="16.5" customHeight="1" x14ac:dyDescent="0.3">
      <c r="C32" s="10" t="s">
        <v>25</v>
      </c>
      <c r="E32" s="6">
        <v>0.25</v>
      </c>
      <c r="G32" s="6">
        <v>1.6</v>
      </c>
    </row>
    <row r="33" spans="1:9" ht="16.5" customHeight="1" x14ac:dyDescent="0.3">
      <c r="C33" s="10" t="s">
        <v>26</v>
      </c>
      <c r="E33" s="6">
        <v>7</v>
      </c>
      <c r="G33" s="6">
        <v>20</v>
      </c>
    </row>
    <row r="34" spans="1:9" x14ac:dyDescent="0.3">
      <c r="G34" s="21"/>
    </row>
    <row r="35" spans="1:9" x14ac:dyDescent="0.3">
      <c r="C35" s="9"/>
      <c r="D35" s="9"/>
      <c r="E35" s="22"/>
    </row>
    <row r="36" spans="1:9" x14ac:dyDescent="0.3">
      <c r="C36" s="9"/>
      <c r="D36" s="9"/>
      <c r="E36" s="9"/>
    </row>
    <row r="37" spans="1:9" x14ac:dyDescent="0.3">
      <c r="D37" s="23"/>
    </row>
    <row r="38" spans="1:9" x14ac:dyDescent="0.3">
      <c r="A38" s="8"/>
      <c r="B38" s="8"/>
      <c r="C38" s="8"/>
      <c r="D38" s="8"/>
      <c r="E38" s="8"/>
      <c r="F38" s="8"/>
      <c r="G38" s="8"/>
      <c r="H38" s="8"/>
      <c r="I38" s="8"/>
    </row>
    <row r="39" spans="1:9" x14ac:dyDescent="0.3">
      <c r="A39" s="8"/>
      <c r="B39" s="8"/>
      <c r="C39" s="8"/>
      <c r="D39" s="8"/>
      <c r="E39" s="8"/>
      <c r="F39" s="8"/>
      <c r="G39" s="8"/>
      <c r="H39" s="8"/>
      <c r="I39" s="8"/>
    </row>
  </sheetData>
  <sheetProtection sheet="1" objects="1" scenarios="1" selectLockedCells="1"/>
  <mergeCells count="2">
    <mergeCell ref="E9:F9"/>
    <mergeCell ref="C8:E8"/>
  </mergeCells>
  <dataValidations disablePrompts="1" count="1">
    <dataValidation type="list" allowBlank="1" showInputMessage="1" showErrorMessage="1" sqref="E35" xr:uid="{F66B2525-88C6-4F37-A079-FAA7C3416AC5}">
      <formula1>INDIRECT("TB_Lijst[Lijst]")</formula1>
    </dataValidation>
  </dataValidations>
  <pageMargins left="0.70866141732283472" right="0.70866141732283472" top="0.74803149606299213" bottom="0.74803149606299213" header="0.31496062992125984" footer="0.31496062992125984"/>
  <pageSetup paperSize="9" scale="7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2867B-E87E-4C2F-A312-68BF228B162D}">
  <sheetPr>
    <pageSetUpPr fitToPage="1"/>
  </sheetPr>
  <dimension ref="A1:O53"/>
  <sheetViews>
    <sheetView showGridLines="0" topLeftCell="A16" zoomScaleNormal="100" workbookViewId="0"/>
  </sheetViews>
  <sheetFormatPr defaultRowHeight="16.5" x14ac:dyDescent="0.3"/>
  <cols>
    <col min="1" max="2" width="2.7109375" style="10" customWidth="1"/>
    <col min="3" max="3" width="3.140625" style="10" customWidth="1"/>
    <col min="4" max="4" width="47.42578125" style="10" customWidth="1"/>
    <col min="5" max="5" width="24.7109375" style="10" customWidth="1"/>
    <col min="6" max="6" width="3.140625" style="10" customWidth="1"/>
    <col min="7" max="7" width="24.7109375" style="10" customWidth="1"/>
    <col min="8" max="8" width="3.5703125" style="10" customWidth="1"/>
    <col min="9" max="9" width="7.7109375" style="10" customWidth="1"/>
    <col min="10" max="10" width="11" style="9" customWidth="1"/>
    <col min="11" max="11" width="11.5703125" style="10" customWidth="1"/>
    <col min="12" max="16384" width="9.140625" style="10"/>
  </cols>
  <sheetData>
    <row r="1" spans="1:9" ht="15" customHeight="1" x14ac:dyDescent="0.3">
      <c r="A1" s="4"/>
      <c r="B1" s="8"/>
      <c r="C1" s="8"/>
      <c r="D1" s="8"/>
      <c r="E1" s="8"/>
      <c r="F1" s="8"/>
      <c r="G1" s="8"/>
      <c r="H1" s="8"/>
      <c r="I1" s="8"/>
    </row>
    <row r="2" spans="1:9" ht="15" customHeight="1" x14ac:dyDescent="0.3">
      <c r="A2" s="8"/>
      <c r="B2" s="8"/>
      <c r="C2" s="8"/>
      <c r="D2" s="8"/>
      <c r="E2" s="8"/>
      <c r="F2" s="8"/>
      <c r="G2" s="8"/>
      <c r="H2" s="8"/>
      <c r="I2" s="8"/>
    </row>
    <row r="3" spans="1:9" ht="15" customHeight="1" x14ac:dyDescent="0.3"/>
    <row r="4" spans="1:9" ht="15" customHeight="1" x14ac:dyDescent="0.3"/>
    <row r="5" spans="1:9" ht="27.75" x14ac:dyDescent="0.45">
      <c r="B5" s="11" t="s">
        <v>34</v>
      </c>
      <c r="C5" s="11"/>
    </row>
    <row r="6" spans="1:9" ht="20.25" customHeight="1" x14ac:dyDescent="0.45">
      <c r="B6" s="12" t="s">
        <v>35</v>
      </c>
      <c r="C6" s="11"/>
    </row>
    <row r="7" spans="1:9" ht="16.5" customHeight="1" x14ac:dyDescent="0.45">
      <c r="D7" s="11"/>
    </row>
    <row r="8" spans="1:9" ht="16.5" customHeight="1" x14ac:dyDescent="0.3">
      <c r="D8" s="26"/>
      <c r="E8" s="26"/>
      <c r="F8" s="26"/>
    </row>
    <row r="9" spans="1:9" ht="21" x14ac:dyDescent="0.3">
      <c r="D9" s="27" t="s">
        <v>51</v>
      </c>
      <c r="E9" s="28" t="str">
        <f>IF(E21-G21&lt;0,"Elektrisch ","Brandstof")</f>
        <v xml:space="preserve">Elektrisch </v>
      </c>
      <c r="F9" s="26"/>
    </row>
    <row r="10" spans="1:9" ht="21" x14ac:dyDescent="0.3">
      <c r="D10" s="27" t="s">
        <v>31</v>
      </c>
      <c r="E10" s="5">
        <f>IF((E21-G21)&lt;0,((E21-G21)*-1)*12,(E21-G21)*12)</f>
        <v>265.71428571428601</v>
      </c>
      <c r="F10" s="5"/>
    </row>
    <row r="11" spans="1:9" ht="21" x14ac:dyDescent="0.3">
      <c r="C11" s="29"/>
      <c r="D11" s="27" t="s">
        <v>32</v>
      </c>
      <c r="E11" s="5">
        <f>Output!E10*5</f>
        <v>1328.57142857143</v>
      </c>
      <c r="F11" s="5"/>
    </row>
    <row r="12" spans="1:9" ht="18.75" x14ac:dyDescent="0.3">
      <c r="D12" s="26"/>
      <c r="E12" s="26"/>
      <c r="F12" s="26"/>
      <c r="G12" s="2"/>
    </row>
    <row r="13" spans="1:9" s="9" customFormat="1" ht="18.75" x14ac:dyDescent="0.3">
      <c r="G13" s="2"/>
    </row>
    <row r="14" spans="1:9" ht="18.75" customHeight="1" x14ac:dyDescent="0.35">
      <c r="C14" s="15" t="s">
        <v>53</v>
      </c>
      <c r="D14" s="15"/>
      <c r="E14" s="16" t="s">
        <v>1</v>
      </c>
      <c r="F14" s="15"/>
      <c r="G14" s="16" t="s">
        <v>39</v>
      </c>
    </row>
    <row r="15" spans="1:9" ht="2.1" customHeight="1" x14ac:dyDescent="0.3">
      <c r="C15" s="17"/>
      <c r="D15" s="17"/>
      <c r="E15" s="17"/>
      <c r="F15" s="17"/>
      <c r="G15" s="17"/>
    </row>
    <row r="16" spans="1:9" x14ac:dyDescent="0.3">
      <c r="E16" s="30" t="s">
        <v>33</v>
      </c>
      <c r="G16" s="30" t="s">
        <v>33</v>
      </c>
    </row>
    <row r="17" spans="3:12" x14ac:dyDescent="0.3">
      <c r="C17" s="18" t="s">
        <v>43</v>
      </c>
    </row>
    <row r="18" spans="3:12" ht="16.5" customHeight="1" x14ac:dyDescent="0.3">
      <c r="C18" s="10" t="s">
        <v>23</v>
      </c>
      <c r="E18" s="21">
        <f>Input!E30</f>
        <v>369</v>
      </c>
      <c r="F18" s="9"/>
      <c r="G18" s="21">
        <f>Input!G30</f>
        <v>309</v>
      </c>
    </row>
    <row r="19" spans="3:12" x14ac:dyDescent="0.3">
      <c r="C19" s="10" t="s">
        <v>44</v>
      </c>
      <c r="E19" s="21">
        <f>+Output!$E41*Input!E31/12</f>
        <v>41.666666666666664</v>
      </c>
      <c r="G19" s="21">
        <f>+Output!$E41*Input!G31/12</f>
        <v>50</v>
      </c>
    </row>
    <row r="20" spans="3:12" x14ac:dyDescent="0.3">
      <c r="C20" s="10" t="s">
        <v>45</v>
      </c>
      <c r="E20" s="31">
        <f>+Input!$E29/12*E43</f>
        <v>59.523809523809526</v>
      </c>
      <c r="G20" s="31">
        <f>+Input!$E29/12*G43</f>
        <v>133.33333333333334</v>
      </c>
    </row>
    <row r="21" spans="3:12" x14ac:dyDescent="0.3">
      <c r="C21" s="32" t="s">
        <v>52</v>
      </c>
      <c r="D21" s="33"/>
      <c r="E21" s="34">
        <f>SUM(E18:E20)</f>
        <v>470.1904761904762</v>
      </c>
      <c r="F21" s="35"/>
      <c r="G21" s="34">
        <f>SUM(G18:G20)</f>
        <v>492.33333333333337</v>
      </c>
    </row>
    <row r="22" spans="3:12" x14ac:dyDescent="0.3">
      <c r="G22" s="21"/>
      <c r="L22" s="36"/>
    </row>
    <row r="23" spans="3:12" x14ac:dyDescent="0.3">
      <c r="C23" s="18" t="s">
        <v>41</v>
      </c>
    </row>
    <row r="24" spans="3:12" ht="15" customHeight="1" x14ac:dyDescent="0.3">
      <c r="C24" s="10" t="s">
        <v>0</v>
      </c>
      <c r="E24" s="37" t="str">
        <f>Input!E14</f>
        <v>Skoda Citigo Ambition</v>
      </c>
      <c r="F24" s="9"/>
      <c r="G24" s="37" t="str">
        <f>Input!G14</f>
        <v>VW up Basis</v>
      </c>
    </row>
    <row r="25" spans="3:12" ht="15" customHeight="1" x14ac:dyDescent="0.3">
      <c r="C25" s="10" t="s">
        <v>40</v>
      </c>
      <c r="E25" s="21">
        <f>Input!E15</f>
        <v>38</v>
      </c>
      <c r="F25" s="9"/>
      <c r="G25" s="21">
        <f>Input!G15</f>
        <v>1000</v>
      </c>
    </row>
    <row r="26" spans="3:12" ht="15" customHeight="1" x14ac:dyDescent="0.3">
      <c r="C26" s="10" t="s">
        <v>2</v>
      </c>
      <c r="E26" s="37" t="str">
        <f>Input!E16</f>
        <v>60 / 83</v>
      </c>
      <c r="F26" s="9"/>
      <c r="G26" s="37" t="str">
        <f>Input!G16</f>
        <v>48 / 65</v>
      </c>
    </row>
    <row r="27" spans="3:12" ht="15" customHeight="1" x14ac:dyDescent="0.3">
      <c r="C27" s="10" t="s">
        <v>5</v>
      </c>
      <c r="E27" s="21">
        <f>Input!E17</f>
        <v>130</v>
      </c>
      <c r="F27" s="9"/>
      <c r="G27" s="21">
        <f>Input!G17</f>
        <v>163</v>
      </c>
    </row>
    <row r="28" spans="3:12" ht="15" customHeight="1" x14ac:dyDescent="0.3">
      <c r="C28" s="10" t="s">
        <v>6</v>
      </c>
      <c r="E28" s="21">
        <f>Input!E18</f>
        <v>260</v>
      </c>
      <c r="F28" s="9"/>
      <c r="G28" s="21">
        <f>Input!G18</f>
        <v>650</v>
      </c>
    </row>
    <row r="29" spans="3:12" x14ac:dyDescent="0.3">
      <c r="C29" s="10" t="s">
        <v>36</v>
      </c>
      <c r="E29" s="37" t="str">
        <f>Input!E19</f>
        <v>conform up</v>
      </c>
      <c r="F29" s="9"/>
      <c r="G29" s="37" t="str">
        <f>Input!G19</f>
        <v>conform Citigo</v>
      </c>
    </row>
    <row r="30" spans="3:12" x14ac:dyDescent="0.3">
      <c r="C30" s="10" t="s">
        <v>9</v>
      </c>
      <c r="E30" s="19"/>
      <c r="F30" s="9"/>
      <c r="G30" s="9"/>
    </row>
    <row r="31" spans="3:12" ht="16.5" customHeight="1" x14ac:dyDescent="0.3">
      <c r="D31" s="10" t="s">
        <v>10</v>
      </c>
      <c r="E31" s="37" t="str">
        <f>Input!E21</f>
        <v>traploos</v>
      </c>
      <c r="F31" s="9"/>
      <c r="G31" s="37" t="str">
        <f>Input!G21</f>
        <v>niet leverbaar</v>
      </c>
    </row>
    <row r="32" spans="3:12" ht="16.5" customHeight="1" x14ac:dyDescent="0.3">
      <c r="D32" s="10" t="s">
        <v>13</v>
      </c>
      <c r="E32" s="37" t="str">
        <f>Input!E22</f>
        <v>climate control</v>
      </c>
      <c r="F32" s="9"/>
      <c r="G32" s="37" t="str">
        <f>Input!G22</f>
        <v>nee</v>
      </c>
    </row>
    <row r="33" spans="3:15" ht="16.5" customHeight="1" x14ac:dyDescent="0.3">
      <c r="D33" s="10" t="s">
        <v>16</v>
      </c>
      <c r="E33" s="37" t="str">
        <f>Input!E23</f>
        <v>ja</v>
      </c>
      <c r="F33" s="9"/>
      <c r="G33" s="37" t="str">
        <f>Input!G23</f>
        <v>ja</v>
      </c>
    </row>
    <row r="34" spans="3:15" ht="16.5" customHeight="1" x14ac:dyDescent="0.3">
      <c r="D34" s="10" t="s">
        <v>18</v>
      </c>
      <c r="E34" s="37" t="str">
        <f>Input!E24</f>
        <v>Skoda app</v>
      </c>
      <c r="F34" s="9"/>
      <c r="G34" s="37" t="str">
        <f>Input!G24</f>
        <v>VW app</v>
      </c>
    </row>
    <row r="35" spans="3:15" ht="16.5" customHeight="1" x14ac:dyDescent="0.3">
      <c r="E35" s="20"/>
      <c r="F35" s="9"/>
      <c r="G35" s="9"/>
    </row>
    <row r="36" spans="3:15" ht="16.5" customHeight="1" x14ac:dyDescent="0.3">
      <c r="C36" s="18" t="s">
        <v>37</v>
      </c>
      <c r="E36" s="20"/>
      <c r="F36" s="9"/>
      <c r="G36" s="9"/>
    </row>
    <row r="37" spans="3:15" ht="16.5" customHeight="1" x14ac:dyDescent="0.3">
      <c r="C37" s="10" t="s">
        <v>21</v>
      </c>
      <c r="E37" s="21">
        <f>Input!E27</f>
        <v>23290</v>
      </c>
      <c r="F37" s="9"/>
      <c r="G37" s="21">
        <f>Input!G27</f>
        <v>15925</v>
      </c>
      <c r="L37" s="38"/>
      <c r="M37" s="39"/>
      <c r="N37" s="40"/>
      <c r="O37" s="40"/>
    </row>
    <row r="38" spans="3:15" ht="16.5" customHeight="1" x14ac:dyDescent="0.3">
      <c r="C38" s="10" t="s">
        <v>22</v>
      </c>
      <c r="E38" s="21">
        <f>Input!E28</f>
        <v>600</v>
      </c>
      <c r="F38" s="9"/>
      <c r="G38" s="21">
        <f>Input!G28</f>
        <v>1234</v>
      </c>
      <c r="L38" s="38"/>
      <c r="M38" s="38"/>
      <c r="N38" s="38"/>
      <c r="O38" s="38"/>
    </row>
    <row r="39" spans="3:15" ht="16.5" customHeight="1" x14ac:dyDescent="0.3">
      <c r="C39" s="10" t="s">
        <v>38</v>
      </c>
      <c r="E39" s="21">
        <f>Input!E29</f>
        <v>20000</v>
      </c>
      <c r="F39" s="9"/>
      <c r="G39" s="21">
        <f>Input!G29</f>
        <v>20000</v>
      </c>
    </row>
    <row r="40" spans="3:15" ht="16.5" customHeight="1" x14ac:dyDescent="0.3">
      <c r="C40" s="10" t="s">
        <v>46</v>
      </c>
      <c r="E40" s="21">
        <v>10000</v>
      </c>
      <c r="F40" s="9"/>
      <c r="G40" s="21">
        <v>10000</v>
      </c>
    </row>
    <row r="41" spans="3:15" ht="16.5" customHeight="1" x14ac:dyDescent="0.3">
      <c r="C41" s="10" t="s">
        <v>47</v>
      </c>
      <c r="E41" s="21">
        <f>E39-E40</f>
        <v>10000</v>
      </c>
      <c r="F41" s="9"/>
      <c r="G41" s="21">
        <f>G39-G40</f>
        <v>10000</v>
      </c>
    </row>
    <row r="42" spans="3:15" ht="16.5" customHeight="1" x14ac:dyDescent="0.3">
      <c r="C42" s="10" t="s">
        <v>24</v>
      </c>
      <c r="E42" s="41">
        <f>Input!E31</f>
        <v>0.05</v>
      </c>
      <c r="F42" s="9"/>
      <c r="G42" s="41">
        <f>Input!G31</f>
        <v>0.06</v>
      </c>
    </row>
    <row r="43" spans="3:15" ht="16.5" customHeight="1" x14ac:dyDescent="0.3">
      <c r="C43" s="10" t="s">
        <v>28</v>
      </c>
      <c r="E43" s="41">
        <f>+Input!E32/Input!E33</f>
        <v>3.5714285714285712E-2</v>
      </c>
      <c r="G43" s="41">
        <f>+Input!G32/Input!G33</f>
        <v>0.08</v>
      </c>
    </row>
    <row r="44" spans="3:15" ht="16.5" customHeight="1" x14ac:dyDescent="0.3">
      <c r="C44" s="10" t="s">
        <v>25</v>
      </c>
      <c r="E44" s="41">
        <f>Input!E32</f>
        <v>0.25</v>
      </c>
      <c r="F44" s="9"/>
      <c r="G44" s="41">
        <f>Input!G32</f>
        <v>1.6</v>
      </c>
    </row>
    <row r="45" spans="3:15" ht="16.5" customHeight="1" x14ac:dyDescent="0.3">
      <c r="C45" s="10" t="s">
        <v>26</v>
      </c>
      <c r="E45" s="41">
        <f>Input!E33</f>
        <v>7</v>
      </c>
      <c r="F45" s="9"/>
      <c r="G45" s="41">
        <f>Input!G33</f>
        <v>20</v>
      </c>
    </row>
    <row r="46" spans="3:15" ht="16.5" customHeight="1" x14ac:dyDescent="0.3">
      <c r="E46" s="41"/>
      <c r="F46" s="9"/>
      <c r="G46" s="41"/>
    </row>
    <row r="47" spans="3:15" ht="16.5" customHeight="1" x14ac:dyDescent="0.35">
      <c r="C47" s="42" t="s">
        <v>27</v>
      </c>
      <c r="D47" s="42"/>
      <c r="E47" s="41"/>
      <c r="F47" s="9"/>
      <c r="G47" s="41"/>
    </row>
    <row r="48" spans="3:15" ht="16.5" customHeight="1" x14ac:dyDescent="0.35">
      <c r="C48" s="42"/>
      <c r="D48" s="43" t="s">
        <v>48</v>
      </c>
      <c r="E48" s="41"/>
      <c r="F48" s="9"/>
      <c r="G48" s="41"/>
    </row>
    <row r="49" spans="1:9" ht="17.25" x14ac:dyDescent="0.35">
      <c r="C49" s="42"/>
      <c r="D49" s="43" t="s">
        <v>49</v>
      </c>
      <c r="G49" s="21"/>
    </row>
    <row r="50" spans="1:9" ht="17.25" x14ac:dyDescent="0.35">
      <c r="C50" s="44"/>
      <c r="D50" s="43" t="s">
        <v>50</v>
      </c>
      <c r="E50" s="22"/>
    </row>
    <row r="51" spans="1:9" x14ac:dyDescent="0.3">
      <c r="D51" s="23"/>
    </row>
    <row r="52" spans="1:9" x14ac:dyDescent="0.3">
      <c r="A52" s="8"/>
      <c r="B52" s="8"/>
      <c r="C52" s="8"/>
      <c r="D52" s="8"/>
      <c r="E52" s="8"/>
      <c r="F52" s="8"/>
      <c r="G52" s="8"/>
      <c r="H52" s="8"/>
      <c r="I52" s="8"/>
    </row>
    <row r="53" spans="1:9" x14ac:dyDescent="0.3">
      <c r="A53" s="8"/>
      <c r="B53" s="8"/>
      <c r="C53" s="8"/>
      <c r="D53" s="8"/>
      <c r="E53" s="8"/>
      <c r="F53" s="8"/>
      <c r="G53" s="8"/>
      <c r="H53" s="8"/>
      <c r="I53" s="8"/>
    </row>
  </sheetData>
  <sheetProtection sheet="1" objects="1" scenarios="1" selectLockedCells="1"/>
  <mergeCells count="2">
    <mergeCell ref="E10:F10"/>
    <mergeCell ref="E11:F11"/>
  </mergeCells>
  <dataValidations disablePrompts="1" count="1">
    <dataValidation type="list" allowBlank="1" showInputMessage="1" showErrorMessage="1" sqref="E50" xr:uid="{7E8E0A71-AD7F-4130-8B1E-2C08782A0E99}">
      <formula1>INDIRECT("TB_Lijst[Lijst]")</formula1>
    </dataValidation>
  </dataValidations>
  <pageMargins left="0.70866141732283472" right="0.70866141732283472" top="0.74803149606299213" bottom="0.74803149606299213" header="0.31496062992125984" footer="0.31496062992125984"/>
  <pageSetup paperSize="9" scale="7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2</vt:i4>
      </vt:variant>
    </vt:vector>
  </HeadingPairs>
  <TitlesOfParts>
    <vt:vector size="4" baseType="lpstr">
      <vt:lpstr>Input</vt:lpstr>
      <vt:lpstr>Output</vt:lpstr>
      <vt:lpstr>Input!Afdrukbereik</vt:lpstr>
      <vt:lpstr>Output!Afdrukbereik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van der Kooij</dc:creator>
  <cp:lastModifiedBy>Marlou van der velde</cp:lastModifiedBy>
  <cp:lastPrinted>2021-02-02T14:56:47Z</cp:lastPrinted>
  <dcterms:created xsi:type="dcterms:W3CDTF">2021-02-02T14:38:10Z</dcterms:created>
  <dcterms:modified xsi:type="dcterms:W3CDTF">2021-04-02T08:52:10Z</dcterms:modified>
</cp:coreProperties>
</file>